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d50f76f341ed15/ドキュメント/"/>
    </mc:Choice>
  </mc:AlternateContent>
  <xr:revisionPtr revIDLastSave="0" documentId="8_{6E567F89-84A8-487F-8027-D4B46713A8C6}" xr6:coauthVersionLast="47" xr6:coauthVersionMax="47" xr10:uidLastSave="{00000000-0000-0000-0000-000000000000}"/>
  <bookViews>
    <workbookView xWindow="-110" yWindow="-110" windowWidth="19420" windowHeight="10300" xr2:uid="{04B1CD13-B795-4BBC-A67C-F234902E5C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7" i="1" l="1"/>
  <c r="Q7" i="1" s="1"/>
  <c r="R7" i="1" s="1"/>
  <c r="S7" i="1" s="1"/>
  <c r="P8" i="1"/>
  <c r="Q8" i="1" s="1"/>
  <c r="R8" i="1" s="1"/>
  <c r="S8" i="1" s="1"/>
  <c r="P9" i="1"/>
  <c r="P10" i="1"/>
  <c r="Q10" i="1" s="1"/>
  <c r="R10" i="1" s="1"/>
  <c r="S10" i="1" s="1"/>
  <c r="P11" i="1"/>
  <c r="P12" i="1"/>
  <c r="Q12" i="1" s="1"/>
  <c r="R12" i="1" s="1"/>
  <c r="S12" i="1" s="1"/>
  <c r="P13" i="1"/>
  <c r="Q13" i="1" s="1"/>
  <c r="R13" i="1" s="1"/>
  <c r="S13" i="1" s="1"/>
  <c r="P6" i="1"/>
  <c r="Q6" i="1" s="1"/>
  <c r="R6" i="1" s="1"/>
  <c r="S6" i="1" s="1"/>
  <c r="P5" i="1"/>
  <c r="Q5" i="1" s="1"/>
  <c r="R5" i="1" s="1"/>
  <c r="S5" i="1" s="1"/>
  <c r="M13" i="1"/>
  <c r="N13" i="1" s="1"/>
  <c r="I13" i="1"/>
  <c r="M12" i="1"/>
  <c r="N12" i="1" s="1"/>
  <c r="Q11" i="1"/>
  <c r="R11" i="1" s="1"/>
  <c r="S11" i="1" s="1"/>
  <c r="M11" i="1"/>
  <c r="N11" i="1" s="1"/>
  <c r="M10" i="1"/>
  <c r="N10" i="1" s="1"/>
  <c r="Q9" i="1"/>
  <c r="R9" i="1" s="1"/>
  <c r="S9" i="1" s="1"/>
  <c r="M9" i="1"/>
  <c r="N9" i="1" s="1"/>
  <c r="I9" i="1"/>
  <c r="M8" i="1"/>
  <c r="N8" i="1" s="1"/>
  <c r="I7" i="1"/>
  <c r="M7" i="1" s="1"/>
  <c r="N7" i="1" s="1"/>
  <c r="I6" i="1"/>
  <c r="M6" i="1" s="1"/>
  <c r="N6" i="1" s="1"/>
  <c r="M5" i="1"/>
  <c r="N5" i="1" s="1"/>
  <c r="I5" i="1"/>
  <c r="Q4" i="1"/>
  <c r="R4" i="1" s="1"/>
  <c r="S4" i="1" s="1"/>
  <c r="M4" i="1"/>
  <c r="N4" i="1" s="1"/>
</calcChain>
</file>

<file path=xl/sharedStrings.xml><?xml version="1.0" encoding="utf-8"?>
<sst xmlns="http://schemas.openxmlformats.org/spreadsheetml/2006/main" count="39" uniqueCount="35">
  <si>
    <t>2021ベース
学部平均</t>
    <rPh sb="8" eb="10">
      <t>ガクブ</t>
    </rPh>
    <rPh sb="10" eb="12">
      <t>ヘイキン</t>
    </rPh>
    <phoneticPr fontId="2"/>
  </si>
  <si>
    <t>河合偏差</t>
    <rPh sb="0" eb="2">
      <t>カワイ</t>
    </rPh>
    <rPh sb="2" eb="4">
      <t>ヘンサ</t>
    </rPh>
    <phoneticPr fontId="2"/>
  </si>
  <si>
    <t>2022倍率</t>
    <rPh sb="4" eb="6">
      <t>バイリツ</t>
    </rPh>
    <phoneticPr fontId="2"/>
  </si>
  <si>
    <t>英検</t>
    <rPh sb="0" eb="2">
      <t>エイケン</t>
    </rPh>
    <phoneticPr fontId="2"/>
  </si>
  <si>
    <t>共通換算</t>
    <rPh sb="0" eb="2">
      <t>キョウツウ</t>
    </rPh>
    <rPh sb="2" eb="4">
      <t>カンサン</t>
    </rPh>
    <phoneticPr fontId="2"/>
  </si>
  <si>
    <t>英語配点</t>
    <rPh sb="0" eb="2">
      <t>エイゴ</t>
    </rPh>
    <rPh sb="2" eb="4">
      <t>ハイテン</t>
    </rPh>
    <phoneticPr fontId="2"/>
  </si>
  <si>
    <t>←ボーダー</t>
    <phoneticPr fontId="2"/>
  </si>
  <si>
    <t>合計点</t>
    <rPh sb="0" eb="3">
      <t>ゴウケイテン</t>
    </rPh>
    <phoneticPr fontId="2"/>
  </si>
  <si>
    <t>２教科</t>
    <rPh sb="1" eb="3">
      <t>キョウカ</t>
    </rPh>
    <phoneticPr fontId="2"/>
  </si>
  <si>
    <t>２科要求</t>
    <rPh sb="1" eb="2">
      <t>カ</t>
    </rPh>
    <rPh sb="2" eb="4">
      <t>ヨウキュウ</t>
    </rPh>
    <phoneticPr fontId="2"/>
  </si>
  <si>
    <t>合計点予想</t>
    <rPh sb="0" eb="3">
      <t>ゴウケイテン</t>
    </rPh>
    <rPh sb="3" eb="5">
      <t>ヨソウ</t>
    </rPh>
    <phoneticPr fontId="2"/>
  </si>
  <si>
    <t>配点換算</t>
    <rPh sb="0" eb="2">
      <t>ハイテン</t>
    </rPh>
    <rPh sb="2" eb="4">
      <t>カンサン</t>
    </rPh>
    <phoneticPr fontId="2"/>
  </si>
  <si>
    <t>残り独自</t>
    <rPh sb="0" eb="1">
      <t>ノコ</t>
    </rPh>
    <rPh sb="2" eb="4">
      <t>ドクジ</t>
    </rPh>
    <phoneticPr fontId="2"/>
  </si>
  <si>
    <t>←％</t>
    <phoneticPr fontId="2"/>
  </si>
  <si>
    <t>ボーダー</t>
    <phoneticPr fontId="2"/>
  </si>
  <si>
    <t>藤原予測</t>
    <rPh sb="0" eb="2">
      <t>フジワラ</t>
    </rPh>
    <rPh sb="2" eb="4">
      <t>ヨソク</t>
    </rPh>
    <phoneticPr fontId="2"/>
  </si>
  <si>
    <t>前年比予測</t>
    <rPh sb="0" eb="3">
      <t>ゼンネンヒ</t>
    </rPh>
    <rPh sb="3" eb="5">
      <t>ヨソク</t>
    </rPh>
    <phoneticPr fontId="2"/>
  </si>
  <si>
    <t>スコア200</t>
    <phoneticPr fontId="2"/>
  </si>
  <si>
    <t>換算比率</t>
    <rPh sb="0" eb="2">
      <t>カンサン</t>
    </rPh>
    <rPh sb="2" eb="4">
      <t>ヒリツ</t>
    </rPh>
    <phoneticPr fontId="2"/>
  </si>
  <si>
    <t>換算(配点)</t>
    <rPh sb="0" eb="2">
      <t>カンサン</t>
    </rPh>
    <rPh sb="3" eb="5">
      <t>ハイテン</t>
    </rPh>
    <phoneticPr fontId="2"/>
  </si>
  <si>
    <t>配点</t>
    <rPh sb="0" eb="2">
      <t>ハイテン</t>
    </rPh>
    <phoneticPr fontId="2"/>
  </si>
  <si>
    <r>
      <t>割合</t>
    </r>
    <r>
      <rPr>
        <b/>
        <sz val="14"/>
        <color rgb="FFFF0000"/>
        <rFont val="游ゴシック"/>
        <family val="3"/>
        <charset val="128"/>
        <scheme val="minor"/>
      </rPr>
      <t>目安</t>
    </r>
    <rPh sb="0" eb="2">
      <t>ワリアイ</t>
    </rPh>
    <rPh sb="2" eb="4">
      <t>メヤス</t>
    </rPh>
    <phoneticPr fontId="2"/>
  </si>
  <si>
    <t>割合</t>
    <rPh sb="0" eb="2">
      <t>ワリアイ</t>
    </rPh>
    <phoneticPr fontId="2"/>
  </si>
  <si>
    <t>スコア</t>
    <phoneticPr fontId="2"/>
  </si>
  <si>
    <t>必要点</t>
    <rPh sb="0" eb="2">
      <t>ヒツヨウ</t>
    </rPh>
    <rPh sb="2" eb="3">
      <t>テン</t>
    </rPh>
    <phoneticPr fontId="2"/>
  </si>
  <si>
    <t>異文化</t>
    <rPh sb="0" eb="3">
      <t>イブンカ</t>
    </rPh>
    <phoneticPr fontId="2"/>
  </si>
  <si>
    <t>経営</t>
    <rPh sb="0" eb="2">
      <t>ケイエイ</t>
    </rPh>
    <phoneticPr fontId="2"/>
  </si>
  <si>
    <t>社会</t>
    <rPh sb="0" eb="2">
      <t>シャカイ</t>
    </rPh>
    <phoneticPr fontId="2"/>
  </si>
  <si>
    <t>現代心理</t>
    <rPh sb="0" eb="2">
      <t>ゲンダイ</t>
    </rPh>
    <rPh sb="2" eb="4">
      <t>シンリ</t>
    </rPh>
    <phoneticPr fontId="2"/>
  </si>
  <si>
    <t>文(史以外)</t>
    <rPh sb="0" eb="1">
      <t>ブン</t>
    </rPh>
    <rPh sb="2" eb="3">
      <t>シ</t>
    </rPh>
    <rPh sb="3" eb="5">
      <t>イガイ</t>
    </rPh>
    <phoneticPr fontId="2"/>
  </si>
  <si>
    <t>経済</t>
    <rPh sb="0" eb="2">
      <t>ケイザイ</t>
    </rPh>
    <phoneticPr fontId="2"/>
  </si>
  <si>
    <t>法</t>
    <rPh sb="0" eb="1">
      <t>ホウ</t>
    </rPh>
    <phoneticPr fontId="2"/>
  </si>
  <si>
    <t>観光</t>
    <rPh sb="0" eb="2">
      <t>カンコウ</t>
    </rPh>
    <phoneticPr fontId="2"/>
  </si>
  <si>
    <t>コミ福</t>
    <rPh sb="2" eb="3">
      <t>フク</t>
    </rPh>
    <phoneticPr fontId="2"/>
  </si>
  <si>
    <t>理</t>
    <rPh sb="0" eb="1">
      <t>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</si>
</sst>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8"/>
      <color rgb="FF0070C0"/>
      <name val="游ゴシック"/>
      <family val="3"/>
      <charset val="128"/>
      <scheme val="minor"/>
    </font>
    <font>
      <b/>
      <sz val="18"/>
      <color rgb="FF0070C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5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6" fillId="0" borderId="3" xfId="0" applyFont="1" applyBorder="1">
      <alignment vertical="center"/>
    </xf>
    <xf numFmtId="0" fontId="3" fillId="0" borderId="0" xfId="0" applyFont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9" xfId="0" applyFont="1" applyBorder="1">
      <alignment vertical="center"/>
    </xf>
    <xf numFmtId="0" fontId="5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6" xfId="0" applyFont="1" applyBorder="1">
      <alignment vertical="center"/>
    </xf>
    <xf numFmtId="9" fontId="3" fillId="0" borderId="6" xfId="0" applyNumberFormat="1" applyFont="1" applyBorder="1">
      <alignment vertical="center"/>
    </xf>
    <xf numFmtId="0" fontId="3" fillId="0" borderId="6" xfId="1" applyNumberFormat="1" applyFont="1" applyBorder="1">
      <alignment vertical="center"/>
    </xf>
    <xf numFmtId="9" fontId="8" fillId="0" borderId="7" xfId="0" applyNumberFormat="1" applyFont="1" applyBorder="1">
      <alignment vertical="center"/>
    </xf>
    <xf numFmtId="0" fontId="9" fillId="0" borderId="6" xfId="1" applyNumberFormat="1" applyFont="1" applyBorder="1">
      <alignment vertical="center"/>
    </xf>
    <xf numFmtId="9" fontId="3" fillId="0" borderId="7" xfId="0" applyNumberFormat="1" applyFont="1" applyBorder="1">
      <alignment vertical="center"/>
    </xf>
    <xf numFmtId="0" fontId="3" fillId="3" borderId="5" xfId="0" applyFont="1" applyFill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9" fontId="3" fillId="0" borderId="19" xfId="0" applyNumberFormat="1" applyFont="1" applyBorder="1">
      <alignment vertical="center"/>
    </xf>
    <xf numFmtId="0" fontId="3" fillId="0" borderId="19" xfId="1" applyNumberFormat="1" applyFont="1" applyBorder="1">
      <alignment vertical="center"/>
    </xf>
    <xf numFmtId="9" fontId="8" fillId="0" borderId="20" xfId="0" applyNumberFormat="1" applyFont="1" applyBorder="1">
      <alignment vertical="center"/>
    </xf>
    <xf numFmtId="0" fontId="9" fillId="0" borderId="19" xfId="1" applyNumberFormat="1" applyFont="1" applyBorder="1">
      <alignment vertical="center"/>
    </xf>
    <xf numFmtId="9" fontId="3" fillId="0" borderId="20" xfId="0" applyNumberFormat="1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24" xfId="0" applyFont="1" applyBorder="1">
      <alignment vertical="center"/>
    </xf>
    <xf numFmtId="9" fontId="3" fillId="0" borderId="24" xfId="0" applyNumberFormat="1" applyFont="1" applyBorder="1">
      <alignment vertical="center"/>
    </xf>
    <xf numFmtId="0" fontId="3" fillId="0" borderId="24" xfId="1" applyNumberFormat="1" applyFont="1" applyBorder="1">
      <alignment vertical="center"/>
    </xf>
    <xf numFmtId="9" fontId="8" fillId="0" borderId="25" xfId="0" applyNumberFormat="1" applyFont="1" applyBorder="1">
      <alignment vertical="center"/>
    </xf>
    <xf numFmtId="0" fontId="9" fillId="0" borderId="24" xfId="1" applyNumberFormat="1" applyFont="1" applyBorder="1">
      <alignment vertical="center"/>
    </xf>
    <xf numFmtId="9" fontId="3" fillId="0" borderId="25" xfId="0" applyNumberFormat="1" applyFont="1" applyBorder="1">
      <alignment vertical="center"/>
    </xf>
    <xf numFmtId="176" fontId="3" fillId="4" borderId="7" xfId="0" applyNumberFormat="1" applyFont="1" applyFill="1" applyBorder="1">
      <alignment vertical="center"/>
    </xf>
    <xf numFmtId="176" fontId="3" fillId="4" borderId="20" xfId="0" applyNumberFormat="1" applyFont="1" applyFill="1" applyBorder="1">
      <alignment vertical="center"/>
    </xf>
    <xf numFmtId="176" fontId="3" fillId="4" borderId="25" xfId="0" applyNumberFormat="1" applyFont="1" applyFill="1" applyBorder="1">
      <alignment vertical="center"/>
    </xf>
    <xf numFmtId="0" fontId="3" fillId="5" borderId="17" xfId="0" applyFont="1" applyFill="1" applyBorder="1">
      <alignment vertical="center"/>
    </xf>
    <xf numFmtId="0" fontId="3" fillId="5" borderId="18" xfId="0" applyFont="1" applyFill="1" applyBorder="1">
      <alignment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6" xfId="0" applyFont="1" applyFill="1" applyBorder="1">
      <alignment vertical="center"/>
    </xf>
    <xf numFmtId="0" fontId="4" fillId="2" borderId="27" xfId="0" applyFont="1" applyFill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26364-7606-4075-B7A4-BAB9839956A5}">
  <dimension ref="B1:S13"/>
  <sheetViews>
    <sheetView tabSelected="1" topLeftCell="D1" workbookViewId="0">
      <selection activeCell="P5" sqref="P5"/>
    </sheetView>
  </sheetViews>
  <sheetFormatPr defaultRowHeight="18" x14ac:dyDescent="0.55000000000000004"/>
  <cols>
    <col min="2" max="2" width="16.25" bestFit="1" customWidth="1"/>
    <col min="3" max="4" width="10.75" bestFit="1" customWidth="1"/>
    <col min="5" max="5" width="13.25" bestFit="1" customWidth="1"/>
    <col min="6" max="6" width="10.58203125" bestFit="1" customWidth="1"/>
    <col min="7" max="7" width="12.5" bestFit="1" customWidth="1"/>
    <col min="8" max="8" width="10.75" bestFit="1" customWidth="1"/>
    <col min="9" max="9" width="11.25" bestFit="1" customWidth="1"/>
    <col min="10" max="11" width="8.33203125" bestFit="1" customWidth="1"/>
    <col min="12" max="12" width="10.75" bestFit="1" customWidth="1"/>
    <col min="13" max="13" width="10.58203125" bestFit="1" customWidth="1"/>
    <col min="14" max="14" width="8.33203125" bestFit="1" customWidth="1"/>
    <col min="15" max="15" width="3.6640625" customWidth="1"/>
    <col min="19" max="19" width="11.4140625" bestFit="1" customWidth="1"/>
  </cols>
  <sheetData>
    <row r="1" spans="2:19" ht="18.5" thickBot="1" x14ac:dyDescent="0.6"/>
    <row r="2" spans="2:19" ht="29" x14ac:dyDescent="0.55000000000000004">
      <c r="B2" s="1" t="s">
        <v>0</v>
      </c>
      <c r="C2" s="2" t="s">
        <v>1</v>
      </c>
      <c r="D2" s="54">
        <v>2022</v>
      </c>
      <c r="E2" s="52" t="s">
        <v>2</v>
      </c>
      <c r="F2" s="3" t="s">
        <v>3</v>
      </c>
      <c r="G2" s="3" t="s">
        <v>4</v>
      </c>
      <c r="H2" s="3" t="s">
        <v>5</v>
      </c>
      <c r="I2" s="4" t="s">
        <v>6</v>
      </c>
      <c r="J2" s="3" t="s">
        <v>7</v>
      </c>
      <c r="K2" s="3" t="s">
        <v>8</v>
      </c>
      <c r="L2" s="5" t="s">
        <v>9</v>
      </c>
      <c r="M2" s="6" t="s">
        <v>10</v>
      </c>
      <c r="N2" s="5" t="s">
        <v>7</v>
      </c>
      <c r="O2" s="7"/>
      <c r="P2" s="8" t="s">
        <v>4</v>
      </c>
      <c r="Q2" s="9" t="s">
        <v>11</v>
      </c>
      <c r="R2" s="9" t="s">
        <v>12</v>
      </c>
      <c r="S2" s="10" t="s">
        <v>13</v>
      </c>
    </row>
    <row r="3" spans="2:19" ht="29.5" thickBot="1" x14ac:dyDescent="0.6">
      <c r="B3" s="11"/>
      <c r="C3" s="12" t="s">
        <v>14</v>
      </c>
      <c r="D3" s="55" t="s">
        <v>15</v>
      </c>
      <c r="E3" s="53" t="s">
        <v>16</v>
      </c>
      <c r="F3" s="13" t="s">
        <v>14</v>
      </c>
      <c r="G3" s="13" t="s">
        <v>17</v>
      </c>
      <c r="H3" s="13" t="s">
        <v>18</v>
      </c>
      <c r="I3" s="14" t="s">
        <v>19</v>
      </c>
      <c r="J3" s="13"/>
      <c r="K3" s="13" t="s">
        <v>20</v>
      </c>
      <c r="L3" s="15" t="s">
        <v>21</v>
      </c>
      <c r="M3" s="13" t="s">
        <v>14</v>
      </c>
      <c r="N3" s="15" t="s">
        <v>22</v>
      </c>
      <c r="O3" s="7"/>
      <c r="P3" s="16" t="s">
        <v>23</v>
      </c>
      <c r="Q3" s="17"/>
      <c r="R3" s="17" t="s">
        <v>24</v>
      </c>
      <c r="S3" s="18"/>
    </row>
    <row r="4" spans="2:19" ht="29" x14ac:dyDescent="0.55000000000000004">
      <c r="B4" s="19" t="s">
        <v>25</v>
      </c>
      <c r="C4" s="20">
        <v>69</v>
      </c>
      <c r="D4" s="21"/>
      <c r="E4" s="21"/>
      <c r="F4" s="22">
        <v>2380</v>
      </c>
      <c r="G4" s="22">
        <v>180</v>
      </c>
      <c r="H4" s="23">
        <v>1</v>
      </c>
      <c r="I4" s="22">
        <v>180</v>
      </c>
      <c r="J4" s="24">
        <v>550</v>
      </c>
      <c r="K4" s="24">
        <v>350</v>
      </c>
      <c r="L4" s="25">
        <v>0.88</v>
      </c>
      <c r="M4" s="26">
        <f>K4*L4+I4</f>
        <v>488</v>
      </c>
      <c r="N4" s="27">
        <f>M4/J4</f>
        <v>0.88727272727272732</v>
      </c>
      <c r="O4" s="7"/>
      <c r="P4" s="28">
        <v>100</v>
      </c>
      <c r="Q4" s="22">
        <f>IFERROR(IF(P4="","",P4*H4),"")</f>
        <v>100</v>
      </c>
      <c r="R4" s="22">
        <f>IFERROR(IF(Q4="","",M4-Q4),"")</f>
        <v>388</v>
      </c>
      <c r="S4" s="47">
        <f>IFERROR(IF(R4="","",R4/K4),"")</f>
        <v>1.1085714285714285</v>
      </c>
    </row>
    <row r="5" spans="2:19" ht="29" x14ac:dyDescent="0.55000000000000004">
      <c r="B5" s="29" t="s">
        <v>26</v>
      </c>
      <c r="C5" s="30">
        <v>67</v>
      </c>
      <c r="D5" s="31"/>
      <c r="E5" s="31"/>
      <c r="F5" s="32">
        <v>2340</v>
      </c>
      <c r="G5" s="32">
        <v>172</v>
      </c>
      <c r="H5" s="33">
        <v>0.75</v>
      </c>
      <c r="I5" s="32">
        <f>G5*0.75</f>
        <v>129</v>
      </c>
      <c r="J5" s="34">
        <v>350</v>
      </c>
      <c r="K5" s="34">
        <v>200</v>
      </c>
      <c r="L5" s="35">
        <v>0.85</v>
      </c>
      <c r="M5" s="36">
        <f t="shared" ref="M5:M13" si="0">K5*L5+I5</f>
        <v>299</v>
      </c>
      <c r="N5" s="37">
        <f t="shared" ref="N5:N13" si="1">M5/J5</f>
        <v>0.85428571428571431</v>
      </c>
      <c r="O5" s="7"/>
      <c r="P5" s="30">
        <f>IFERROR(IF(P$4="","",P$4),"")</f>
        <v>100</v>
      </c>
      <c r="Q5" s="32">
        <f t="shared" ref="Q5:Q13" si="2">IFERROR(IF(P5="","",P5*H5),"")</f>
        <v>75</v>
      </c>
      <c r="R5" s="32">
        <f t="shared" ref="R5:R13" si="3">IFERROR(IF(Q5="","",M5-Q5),"")</f>
        <v>224</v>
      </c>
      <c r="S5" s="48">
        <f t="shared" ref="S5:S13" si="4">IFERROR(IF(R5="","",R5/K5),"")</f>
        <v>1.1200000000000001</v>
      </c>
    </row>
    <row r="6" spans="2:19" ht="29" x14ac:dyDescent="0.55000000000000004">
      <c r="B6" s="29" t="s">
        <v>27</v>
      </c>
      <c r="C6" s="30">
        <v>65</v>
      </c>
      <c r="D6" s="31"/>
      <c r="E6" s="31"/>
      <c r="F6" s="32">
        <v>2300</v>
      </c>
      <c r="G6" s="32">
        <v>164</v>
      </c>
      <c r="H6" s="33">
        <v>0.5</v>
      </c>
      <c r="I6" s="32">
        <f>G6*0.5</f>
        <v>82</v>
      </c>
      <c r="J6" s="34">
        <v>300</v>
      </c>
      <c r="K6" s="34">
        <v>200</v>
      </c>
      <c r="L6" s="35">
        <v>0.83</v>
      </c>
      <c r="M6" s="36">
        <f t="shared" si="0"/>
        <v>248</v>
      </c>
      <c r="N6" s="37">
        <f t="shared" si="1"/>
        <v>0.82666666666666666</v>
      </c>
      <c r="O6" s="7"/>
      <c r="P6" s="30">
        <f>IFERROR(IF(P$4="","",P$4),"")</f>
        <v>100</v>
      </c>
      <c r="Q6" s="32">
        <f t="shared" si="2"/>
        <v>50</v>
      </c>
      <c r="R6" s="32">
        <f t="shared" si="3"/>
        <v>198</v>
      </c>
      <c r="S6" s="48">
        <f t="shared" si="4"/>
        <v>0.99</v>
      </c>
    </row>
    <row r="7" spans="2:19" ht="29" x14ac:dyDescent="0.55000000000000004">
      <c r="B7" s="29" t="s">
        <v>28</v>
      </c>
      <c r="C7" s="30">
        <v>64</v>
      </c>
      <c r="D7" s="31"/>
      <c r="E7" s="31"/>
      <c r="F7" s="32">
        <v>2280</v>
      </c>
      <c r="G7" s="32">
        <v>160</v>
      </c>
      <c r="H7" s="33">
        <v>0.75</v>
      </c>
      <c r="I7" s="32">
        <f>G7*0.75</f>
        <v>120</v>
      </c>
      <c r="J7" s="34">
        <v>400</v>
      </c>
      <c r="K7" s="34">
        <v>250</v>
      </c>
      <c r="L7" s="35">
        <v>0.81</v>
      </c>
      <c r="M7" s="36">
        <f t="shared" si="0"/>
        <v>322.5</v>
      </c>
      <c r="N7" s="37">
        <f t="shared" si="1"/>
        <v>0.80625000000000002</v>
      </c>
      <c r="O7" s="7"/>
      <c r="P7" s="30">
        <f t="shared" ref="P7:P13" si="5">IFERROR(IF(P$4="","",P$4),"")</f>
        <v>100</v>
      </c>
      <c r="Q7" s="32">
        <f t="shared" si="2"/>
        <v>75</v>
      </c>
      <c r="R7" s="32">
        <f t="shared" si="3"/>
        <v>247.5</v>
      </c>
      <c r="S7" s="48">
        <f t="shared" si="4"/>
        <v>0.99</v>
      </c>
    </row>
    <row r="8" spans="2:19" ht="29" x14ac:dyDescent="0.55000000000000004">
      <c r="B8" s="29" t="s">
        <v>29</v>
      </c>
      <c r="C8" s="30">
        <v>62</v>
      </c>
      <c r="D8" s="31"/>
      <c r="E8" s="31"/>
      <c r="F8" s="32">
        <v>2240</v>
      </c>
      <c r="G8" s="32">
        <v>152</v>
      </c>
      <c r="H8" s="33">
        <v>1</v>
      </c>
      <c r="I8" s="32">
        <v>152</v>
      </c>
      <c r="J8" s="34">
        <v>550</v>
      </c>
      <c r="K8" s="34">
        <v>350</v>
      </c>
      <c r="L8" s="35">
        <v>0.77</v>
      </c>
      <c r="M8" s="36">
        <f t="shared" si="0"/>
        <v>421.5</v>
      </c>
      <c r="N8" s="37">
        <f t="shared" si="1"/>
        <v>0.76636363636363636</v>
      </c>
      <c r="O8" s="7"/>
      <c r="P8" s="30">
        <f t="shared" si="5"/>
        <v>100</v>
      </c>
      <c r="Q8" s="32">
        <f t="shared" si="2"/>
        <v>100</v>
      </c>
      <c r="R8" s="32">
        <f t="shared" si="3"/>
        <v>321.5</v>
      </c>
      <c r="S8" s="48">
        <f t="shared" si="4"/>
        <v>0.91857142857142859</v>
      </c>
    </row>
    <row r="9" spans="2:19" ht="29" x14ac:dyDescent="0.55000000000000004">
      <c r="B9" s="29" t="s">
        <v>30</v>
      </c>
      <c r="C9" s="30">
        <v>61</v>
      </c>
      <c r="D9" s="31"/>
      <c r="E9" s="31"/>
      <c r="F9" s="32">
        <v>2220</v>
      </c>
      <c r="G9" s="32">
        <v>148</v>
      </c>
      <c r="H9" s="33">
        <v>0.75</v>
      </c>
      <c r="I9" s="32">
        <f>G9*0.75</f>
        <v>111</v>
      </c>
      <c r="J9" s="34">
        <v>400</v>
      </c>
      <c r="K9" s="34">
        <v>250</v>
      </c>
      <c r="L9" s="35">
        <v>0.75</v>
      </c>
      <c r="M9" s="36">
        <f t="shared" si="0"/>
        <v>298.5</v>
      </c>
      <c r="N9" s="37">
        <f t="shared" si="1"/>
        <v>0.74624999999999997</v>
      </c>
      <c r="O9" s="7"/>
      <c r="P9" s="30">
        <f t="shared" si="5"/>
        <v>100</v>
      </c>
      <c r="Q9" s="32">
        <f t="shared" si="2"/>
        <v>75</v>
      </c>
      <c r="R9" s="32">
        <f t="shared" si="3"/>
        <v>223.5</v>
      </c>
      <c r="S9" s="48">
        <f t="shared" si="4"/>
        <v>0.89400000000000002</v>
      </c>
    </row>
    <row r="10" spans="2:19" ht="29" x14ac:dyDescent="0.55000000000000004">
      <c r="B10" s="29" t="s">
        <v>31</v>
      </c>
      <c r="C10" s="30">
        <v>61</v>
      </c>
      <c r="D10" s="31"/>
      <c r="E10" s="31"/>
      <c r="F10" s="32">
        <v>2220</v>
      </c>
      <c r="G10" s="32">
        <v>148</v>
      </c>
      <c r="H10" s="33">
        <v>1</v>
      </c>
      <c r="I10" s="32">
        <v>148</v>
      </c>
      <c r="J10" s="34">
        <v>500</v>
      </c>
      <c r="K10" s="34">
        <v>300</v>
      </c>
      <c r="L10" s="35">
        <v>0.75</v>
      </c>
      <c r="M10" s="36">
        <f t="shared" si="0"/>
        <v>373</v>
      </c>
      <c r="N10" s="37">
        <f t="shared" si="1"/>
        <v>0.746</v>
      </c>
      <c r="O10" s="7"/>
      <c r="P10" s="30">
        <f t="shared" si="5"/>
        <v>100</v>
      </c>
      <c r="Q10" s="32">
        <f t="shared" si="2"/>
        <v>100</v>
      </c>
      <c r="R10" s="32">
        <f t="shared" si="3"/>
        <v>273</v>
      </c>
      <c r="S10" s="48">
        <f t="shared" si="4"/>
        <v>0.91</v>
      </c>
    </row>
    <row r="11" spans="2:19" ht="29" x14ac:dyDescent="0.55000000000000004">
      <c r="B11" s="29" t="s">
        <v>32</v>
      </c>
      <c r="C11" s="30">
        <v>60</v>
      </c>
      <c r="D11" s="31"/>
      <c r="E11" s="31"/>
      <c r="F11" s="32">
        <v>2200</v>
      </c>
      <c r="G11" s="32">
        <v>144</v>
      </c>
      <c r="H11" s="33">
        <v>1</v>
      </c>
      <c r="I11" s="32">
        <v>144</v>
      </c>
      <c r="J11" s="34">
        <v>550</v>
      </c>
      <c r="K11" s="34">
        <v>350</v>
      </c>
      <c r="L11" s="35">
        <v>0.74</v>
      </c>
      <c r="M11" s="36">
        <f t="shared" si="0"/>
        <v>403</v>
      </c>
      <c r="N11" s="37">
        <f t="shared" si="1"/>
        <v>0.73272727272727278</v>
      </c>
      <c r="O11" s="7"/>
      <c r="P11" s="30">
        <f t="shared" si="5"/>
        <v>100</v>
      </c>
      <c r="Q11" s="32">
        <f t="shared" si="2"/>
        <v>100</v>
      </c>
      <c r="R11" s="32">
        <f t="shared" si="3"/>
        <v>303</v>
      </c>
      <c r="S11" s="48">
        <f t="shared" si="4"/>
        <v>0.86571428571428577</v>
      </c>
    </row>
    <row r="12" spans="2:19" ht="29" x14ac:dyDescent="0.55000000000000004">
      <c r="B12" s="29" t="s">
        <v>33</v>
      </c>
      <c r="C12" s="50">
        <v>59</v>
      </c>
      <c r="D12" s="51"/>
      <c r="E12" s="51"/>
      <c r="F12" s="32">
        <v>2180</v>
      </c>
      <c r="G12" s="32">
        <v>140</v>
      </c>
      <c r="H12" s="33">
        <v>1</v>
      </c>
      <c r="I12" s="32">
        <v>140</v>
      </c>
      <c r="J12" s="34">
        <v>500</v>
      </c>
      <c r="K12" s="34">
        <v>300</v>
      </c>
      <c r="L12" s="35">
        <v>0.73</v>
      </c>
      <c r="M12" s="36">
        <f t="shared" si="0"/>
        <v>359</v>
      </c>
      <c r="N12" s="37">
        <f t="shared" si="1"/>
        <v>0.71799999999999997</v>
      </c>
      <c r="O12" s="7"/>
      <c r="P12" s="30">
        <f t="shared" si="5"/>
        <v>100</v>
      </c>
      <c r="Q12" s="32">
        <f t="shared" si="2"/>
        <v>100</v>
      </c>
      <c r="R12" s="32">
        <f t="shared" si="3"/>
        <v>259</v>
      </c>
      <c r="S12" s="48">
        <f t="shared" si="4"/>
        <v>0.86333333333333329</v>
      </c>
    </row>
    <row r="13" spans="2:19" ht="29.5" thickBot="1" x14ac:dyDescent="0.6">
      <c r="B13" s="38" t="s">
        <v>34</v>
      </c>
      <c r="C13" s="39">
        <v>57</v>
      </c>
      <c r="D13" s="40"/>
      <c r="E13" s="40"/>
      <c r="F13" s="41">
        <v>2140</v>
      </c>
      <c r="G13" s="41">
        <v>132</v>
      </c>
      <c r="H13" s="42">
        <v>0.5</v>
      </c>
      <c r="I13" s="41">
        <f>G13*0.5</f>
        <v>66</v>
      </c>
      <c r="J13" s="43">
        <v>400</v>
      </c>
      <c r="K13" s="43">
        <v>300</v>
      </c>
      <c r="L13" s="44">
        <v>0.65</v>
      </c>
      <c r="M13" s="45">
        <f t="shared" si="0"/>
        <v>261</v>
      </c>
      <c r="N13" s="46">
        <f t="shared" si="1"/>
        <v>0.65249999999999997</v>
      </c>
      <c r="O13" s="7"/>
      <c r="P13" s="30">
        <f t="shared" si="5"/>
        <v>100</v>
      </c>
      <c r="Q13" s="41">
        <f t="shared" si="2"/>
        <v>50</v>
      </c>
      <c r="R13" s="41">
        <f t="shared" si="3"/>
        <v>211</v>
      </c>
      <c r="S13" s="49">
        <f t="shared" si="4"/>
        <v>0.70333333333333337</v>
      </c>
    </row>
  </sheetData>
  <mergeCells count="1">
    <mergeCell ref="B2:B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藤原貴浩</dc:creator>
  <cp:lastModifiedBy>藤原貴浩</cp:lastModifiedBy>
  <dcterms:created xsi:type="dcterms:W3CDTF">2022-01-01T08:09:10Z</dcterms:created>
  <dcterms:modified xsi:type="dcterms:W3CDTF">2022-01-01T08:14:35Z</dcterms:modified>
</cp:coreProperties>
</file>